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rad001.sharepoint.com/sites/Reklama/Zdielane dokumenty/General/Blogy/2020 Blogy/159 - Auto je vas najvacsi vydavok/"/>
    </mc:Choice>
  </mc:AlternateContent>
  <xr:revisionPtr revIDLastSave="330" documentId="8_{D7F7672A-1880-4CA1-B282-B413AB269E33}" xr6:coauthVersionLast="45" xr6:coauthVersionMax="45" xr10:uidLastSave="{7177B347-217E-4A8F-A5F9-43580A4427A0}"/>
  <bookViews>
    <workbookView xWindow="-108" yWindow="-108" windowWidth="23256" windowHeight="12576" xr2:uid="{00000000-000D-0000-FFFF-FFFF00000000}"/>
  </bookViews>
  <sheets>
    <sheet name="Náklady na vaše" sheetId="1" r:id="rId1"/>
    <sheet name="VZOR ALHAMBR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D71" i="2" l="1"/>
  <c r="D70" i="2" s="1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5" i="2" s="1"/>
  <c r="D56" i="2"/>
  <c r="D54" i="2"/>
  <c r="D53" i="2"/>
  <c r="D52" i="2"/>
  <c r="D51" i="2"/>
  <c r="D50" i="2"/>
  <c r="D49" i="2"/>
  <c r="D48" i="2" s="1"/>
  <c r="D47" i="2"/>
  <c r="D46" i="2"/>
  <c r="D45" i="2"/>
  <c r="D44" i="2"/>
  <c r="D43" i="2"/>
  <c r="D42" i="2"/>
  <c r="D41" i="2"/>
  <c r="D38" i="2" s="1"/>
  <c r="D40" i="2"/>
  <c r="D39" i="2"/>
  <c r="D37" i="2"/>
  <c r="D36" i="2"/>
  <c r="D35" i="2"/>
  <c r="D34" i="2"/>
  <c r="D33" i="2"/>
  <c r="D32" i="2" s="1"/>
  <c r="D31" i="2"/>
  <c r="D30" i="2"/>
  <c r="D29" i="2"/>
  <c r="D28" i="2"/>
  <c r="D27" i="2"/>
  <c r="D26" i="2"/>
  <c r="D25" i="2"/>
  <c r="D23" i="2" s="1"/>
  <c r="D24" i="2"/>
  <c r="D22" i="2"/>
  <c r="D21" i="2" s="1"/>
  <c r="C22" i="2"/>
  <c r="D20" i="2"/>
  <c r="B19" i="2"/>
  <c r="D19" i="2" s="1"/>
  <c r="D18" i="2" s="1"/>
  <c r="C17" i="2"/>
  <c r="D17" i="2" s="1"/>
  <c r="D16" i="2" s="1"/>
  <c r="D73" i="2" l="1"/>
  <c r="D79" i="2" l="1"/>
  <c r="D75" i="2"/>
  <c r="D77" i="2" s="1"/>
  <c r="D36" i="1" l="1"/>
  <c r="C22" i="1"/>
  <c r="D22" i="1" s="1"/>
  <c r="D21" i="1" s="1"/>
  <c r="D71" i="1"/>
  <c r="D70" i="1" s="1"/>
  <c r="D69" i="1"/>
  <c r="D68" i="1" s="1"/>
  <c r="D67" i="1"/>
  <c r="D66" i="1"/>
  <c r="D65" i="1"/>
  <c r="D64" i="1"/>
  <c r="D63" i="1"/>
  <c r="D62" i="1"/>
  <c r="D61" i="1"/>
  <c r="D60" i="1"/>
  <c r="D59" i="1"/>
  <c r="D58" i="1"/>
  <c r="D57" i="1"/>
  <c r="D56" i="1"/>
  <c r="D54" i="1"/>
  <c r="D53" i="1"/>
  <c r="D52" i="1"/>
  <c r="D51" i="1"/>
  <c r="D50" i="1"/>
  <c r="D49" i="1"/>
  <c r="D47" i="1"/>
  <c r="D46" i="1"/>
  <c r="D45" i="1"/>
  <c r="D44" i="1"/>
  <c r="D42" i="1"/>
  <c r="D41" i="1"/>
  <c r="D40" i="1"/>
  <c r="D39" i="1"/>
  <c r="D37" i="1"/>
  <c r="D35" i="1"/>
  <c r="D34" i="1"/>
  <c r="D33" i="1"/>
  <c r="D31" i="1"/>
  <c r="D30" i="1"/>
  <c r="D29" i="1"/>
  <c r="D28" i="1"/>
  <c r="D27" i="1"/>
  <c r="D26" i="1"/>
  <c r="D25" i="1"/>
  <c r="D24" i="1"/>
  <c r="D20" i="1"/>
  <c r="D19" i="1"/>
  <c r="C17" i="1"/>
  <c r="D17" i="1" s="1"/>
  <c r="D16" i="1" s="1"/>
  <c r="D18" i="1" l="1"/>
  <c r="D38" i="1"/>
  <c r="D23" i="1"/>
  <c r="D43" i="1"/>
  <c r="D55" i="1"/>
  <c r="D32" i="1"/>
  <c r="D48" i="1"/>
  <c r="D73" i="1" l="1"/>
  <c r="D75" i="1" s="1"/>
  <c r="D77" i="1" s="1"/>
  <c r="D79" i="1" l="1"/>
</calcChain>
</file>

<file path=xl/sharedStrings.xml><?xml version="1.0" encoding="utf-8"?>
<sst xmlns="http://schemas.openxmlformats.org/spreadsheetml/2006/main" count="166" uniqueCount="79">
  <si>
    <t>Spolu</t>
  </si>
  <si>
    <t>SUMARIZÁCIA VÝDAVKOV NA AUTO</t>
  </si>
  <si>
    <t>VÝDAVKY</t>
  </si>
  <si>
    <t>Jednorazové</t>
  </si>
  <si>
    <t>Ročné</t>
  </si>
  <si>
    <t>POPLATKY</t>
  </si>
  <si>
    <t>Registračný poplatok</t>
  </si>
  <si>
    <t>Tretia ŠPZ</t>
  </si>
  <si>
    <t>Koloky (zápis ťažného, alebo iných informácií)</t>
  </si>
  <si>
    <t>Daň z motorových vozidiel</t>
  </si>
  <si>
    <t>Diaľničná známka SK</t>
  </si>
  <si>
    <t>Diaľničná známka zahraničie</t>
  </si>
  <si>
    <t>Pokuty</t>
  </si>
  <si>
    <t>POISTENIE</t>
  </si>
  <si>
    <t>PZP</t>
  </si>
  <si>
    <t>Havaríjne</t>
  </si>
  <si>
    <t>GAP</t>
  </si>
  <si>
    <t>Iné</t>
  </si>
  <si>
    <t>TEKUTINY A STAROSTLIVOSŤ O AUTO</t>
  </si>
  <si>
    <t>Voda do ostrekovačov, olej, aditíva</t>
  </si>
  <si>
    <t>Umývanie, vysávanie</t>
  </si>
  <si>
    <t>PRAVIDELNÝ SERVIS A OPRAVY</t>
  </si>
  <si>
    <t>Garančný servis</t>
  </si>
  <si>
    <t>Servis (pokazené auto)</t>
  </si>
  <si>
    <t>STK a EK</t>
  </si>
  <si>
    <t>PNEUMATIKY A PREZÚVANIE</t>
  </si>
  <si>
    <t>Letné gumy</t>
  </si>
  <si>
    <t>Zimné gumy</t>
  </si>
  <si>
    <t>Disky</t>
  </si>
  <si>
    <t>Prezúvanie</t>
  </si>
  <si>
    <t>Uskladnenie</t>
  </si>
  <si>
    <t>PRÍSLUŠENSTVO</t>
  </si>
  <si>
    <t>Lyžiny</t>
  </si>
  <si>
    <t>Nosiče</t>
  </si>
  <si>
    <t>Strešný box</t>
  </si>
  <si>
    <t>Ťažné zariadenie</t>
  </si>
  <si>
    <t>Náradie na opravu</t>
  </si>
  <si>
    <t>Povinná výbava</t>
  </si>
  <si>
    <t>Škrabky a iné drobnosti</t>
  </si>
  <si>
    <t>Koberčeky</t>
  </si>
  <si>
    <t>Puklice</t>
  </si>
  <si>
    <t>Držiaky na telefón</t>
  </si>
  <si>
    <t>Software</t>
  </si>
  <si>
    <t>Tunning</t>
  </si>
  <si>
    <t>PARKOVANIE</t>
  </si>
  <si>
    <t>Parkovné</t>
  </si>
  <si>
    <t>ZÁKLADN0 INFORMÁCIE O AUTE</t>
  </si>
  <si>
    <t>Cena auta pri kúpe</t>
  </si>
  <si>
    <t>Aktuálna cena podľa kalkulačny MF SR</t>
  </si>
  <si>
    <t>Počet rokov, ako dlho som majiteľom auta</t>
  </si>
  <si>
    <t>Priemerná spotreba</t>
  </si>
  <si>
    <t>Priemerná cena za liter pohonných hmôt</t>
  </si>
  <si>
    <t>AMORTIZÁCIA</t>
  </si>
  <si>
    <t>Pokles hodnoty auta</t>
  </si>
  <si>
    <t>FINANOVANIE</t>
  </si>
  <si>
    <t>ZÁKLADNÉ INFORMÁCIE O FINANCOVANÍ</t>
  </si>
  <si>
    <t>Výška prvej splátky leasingu</t>
  </si>
  <si>
    <t>Výška mesačnej splátky</t>
  </si>
  <si>
    <t>Počet mesiacov splácania</t>
  </si>
  <si>
    <t>Cena leasingu/úveru</t>
  </si>
  <si>
    <t>NEPALIVOVÝ TOVAR</t>
  </si>
  <si>
    <t>Kávičky, bagety, sladkosti a nápoje na pumpách</t>
  </si>
  <si>
    <t>km</t>
  </si>
  <si>
    <t>litrov / 100km</t>
  </si>
  <si>
    <t>rokov</t>
  </si>
  <si>
    <t>mesiacov</t>
  </si>
  <si>
    <t>PALIVO</t>
  </si>
  <si>
    <t>Cena paliva</t>
  </si>
  <si>
    <t>Spoluúčasť</t>
  </si>
  <si>
    <t>SPOLU VÝDAVKY</t>
  </si>
  <si>
    <t>Vypočíta automaticky zo zadaných údajov</t>
  </si>
  <si>
    <t>ROČNÉ NÁKLADY NA AUTO</t>
  </si>
  <si>
    <t>MESAČNÉ NÁKLADY NA AUTO</t>
  </si>
  <si>
    <t>NÁKLAD NA 1KM JAZDY</t>
  </si>
  <si>
    <t>Počet vami najazdených kilometrov</t>
  </si>
  <si>
    <t>ZÁKLADNÉ INFORMÁCIE O AUTE</t>
  </si>
  <si>
    <t>Kolky (zápis ťažného alebo iných informácií)</t>
  </si>
  <si>
    <t>Koľko rokov som majiteľom auta?</t>
  </si>
  <si>
    <t>Havarijné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</si>
</sst>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Helvetica"/>
      <family val="2"/>
    </font>
    <font>
      <b/>
      <sz val="22"/>
      <color theme="0"/>
      <name val="Oswald"/>
    </font>
    <font>
      <b/>
      <sz val="11"/>
      <name val="Helvetica"/>
      <family val="2"/>
      <charset val="238"/>
    </font>
    <font>
      <sz val="11"/>
      <color theme="1"/>
      <name val="Helvetica"/>
      <family val="2"/>
      <charset val="238"/>
    </font>
    <font>
      <sz val="16"/>
      <color theme="1"/>
      <name val="Oswald"/>
    </font>
    <font>
      <sz val="11"/>
      <color theme="1"/>
      <name val="Oswald"/>
    </font>
    <font>
      <sz val="11"/>
      <name val="Oswald"/>
    </font>
    <font>
      <sz val="18"/>
      <color theme="1"/>
      <name val="Oswald"/>
    </font>
    <font>
      <b/>
      <sz val="12"/>
      <color theme="1"/>
      <name val="Oswald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80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ont="1"/>
    <xf numFmtId="11" fontId="2" fillId="5" borderId="3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8" xfId="0" applyFill="1" applyBorder="1"/>
    <xf numFmtId="0" fontId="3" fillId="5" borderId="9" xfId="0" applyFont="1" applyFill="1" applyBorder="1"/>
    <xf numFmtId="0" fontId="4" fillId="5" borderId="3" xfId="0" applyFont="1" applyFill="1" applyBorder="1"/>
    <xf numFmtId="0" fontId="4" fillId="5" borderId="10" xfId="0" applyFont="1" applyFill="1" applyBorder="1"/>
    <xf numFmtId="0" fontId="4" fillId="5" borderId="9" xfId="0" applyFont="1" applyFill="1" applyBorder="1"/>
    <xf numFmtId="164" fontId="1" fillId="2" borderId="13" xfId="0" applyNumberFormat="1" applyFont="1" applyFill="1" applyBorder="1"/>
    <xf numFmtId="0" fontId="4" fillId="5" borderId="12" xfId="0" applyFont="1" applyFill="1" applyBorder="1"/>
    <xf numFmtId="0" fontId="4" fillId="5" borderId="11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4" fillId="5" borderId="13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1" fillId="0" borderId="13" xfId="0" applyNumberFormat="1" applyFont="1" applyFill="1" applyBorder="1"/>
    <xf numFmtId="0" fontId="4" fillId="5" borderId="0" xfId="0" applyFont="1" applyFill="1" applyBorder="1"/>
    <xf numFmtId="11" fontId="5" fillId="4" borderId="5" xfId="0" applyNumberFormat="1" applyFont="1" applyFill="1" applyBorder="1" applyAlignment="1"/>
    <xf numFmtId="11" fontId="5" fillId="4" borderId="6" xfId="0" applyNumberFormat="1" applyFont="1" applyFill="1" applyBorder="1" applyAlignment="1"/>
    <xf numFmtId="1" fontId="1" fillId="0" borderId="20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0" fontId="0" fillId="0" borderId="0" xfId="0" applyBorder="1" applyAlignment="1"/>
    <xf numFmtId="11" fontId="5" fillId="0" borderId="0" xfId="0" applyNumberFormat="1" applyFont="1" applyFill="1" applyBorder="1" applyAlignment="1"/>
    <xf numFmtId="164" fontId="1" fillId="0" borderId="0" xfId="0" applyNumberFormat="1" applyFont="1" applyFill="1" applyBorder="1"/>
    <xf numFmtId="164" fontId="1" fillId="2" borderId="12" xfId="0" applyNumberFormat="1" applyFont="1" applyFill="1" applyBorder="1"/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164" fontId="9" fillId="4" borderId="7" xfId="0" applyNumberFormat="1" applyFont="1" applyFill="1" applyBorder="1" applyAlignment="1"/>
    <xf numFmtId="0" fontId="8" fillId="2" borderId="2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5" fontId="1" fillId="2" borderId="5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1" fontId="1" fillId="2" borderId="5" xfId="0" applyNumberFormat="1" applyFont="1" applyFill="1" applyBorder="1" applyAlignment="1">
      <alignment horizontal="right"/>
    </xf>
    <xf numFmtId="1" fontId="1" fillId="2" borderId="6" xfId="0" applyNumberFormat="1" applyFont="1" applyFill="1" applyBorder="1" applyAlignment="1">
      <alignment horizontal="right"/>
    </xf>
    <xf numFmtId="11" fontId="2" fillId="3" borderId="1" xfId="0" applyNumberFormat="1" applyFont="1" applyFill="1" applyBorder="1" applyAlignment="1">
      <alignment horizontal="left"/>
    </xf>
    <xf numFmtId="11" fontId="2" fillId="3" borderId="2" xfId="0" applyNumberFormat="1" applyFont="1" applyFill="1" applyBorder="1" applyAlignment="1">
      <alignment horizontal="left"/>
    </xf>
    <xf numFmtId="11" fontId="2" fillId="3" borderId="21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0F7"/>
      <color rgb="FF45A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100966</xdr:rowOff>
    </xdr:from>
    <xdr:to>
      <xdr:col>3</xdr:col>
      <xdr:colOff>931095</xdr:colOff>
      <xdr:row>1</xdr:row>
      <xdr:rowOff>1906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639CAD9-3885-4393-B0BF-7D25187F0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00966"/>
          <a:ext cx="816795" cy="289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85725</xdr:rowOff>
    </xdr:from>
    <xdr:to>
      <xdr:col>3</xdr:col>
      <xdr:colOff>854895</xdr:colOff>
      <xdr:row>1</xdr:row>
      <xdr:rowOff>3240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2A70C0-34CC-4D7E-8967-67C1FC94C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87630"/>
          <a:ext cx="820605" cy="27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workbookViewId="0">
      <selection activeCell="B6" sqref="B6:C6"/>
    </sheetView>
  </sheetViews>
  <sheetFormatPr defaultRowHeight="14.4"/>
  <cols>
    <col min="1" max="1" width="48.6640625" style="3" customWidth="1"/>
    <col min="2" max="4" width="15.33203125" customWidth="1"/>
  </cols>
  <sheetData>
    <row r="1" spans="1:8" s="2" customFormat="1" ht="28.8" thickBot="1">
      <c r="A1" s="43" t="s">
        <v>1</v>
      </c>
      <c r="B1" s="44"/>
      <c r="C1" s="44"/>
      <c r="D1" s="45"/>
      <c r="E1" s="5"/>
    </row>
    <row r="2" spans="1:8" s="1" customFormat="1" ht="21" thickBot="1">
      <c r="A2" s="21" t="s">
        <v>75</v>
      </c>
      <c r="B2" s="22"/>
      <c r="C2" s="22"/>
      <c r="D2" s="26"/>
    </row>
    <row r="3" spans="1:8" s="2" customFormat="1" ht="18.600000000000001" customHeight="1" thickBot="1">
      <c r="A3" s="8" t="s">
        <v>47</v>
      </c>
      <c r="B3" s="39">
        <v>0</v>
      </c>
      <c r="C3" s="40"/>
      <c r="D3" s="27"/>
      <c r="E3" s="25"/>
    </row>
    <row r="4" spans="1:8" s="2" customFormat="1" ht="18.600000000000001" customHeight="1" thickBot="1">
      <c r="A4" s="8" t="s">
        <v>48</v>
      </c>
      <c r="B4" s="39">
        <v>0</v>
      </c>
      <c r="C4" s="40"/>
      <c r="D4" s="27"/>
      <c r="E4" s="25"/>
    </row>
    <row r="5" spans="1:8" s="2" customFormat="1" ht="18.600000000000001" customHeight="1" thickBot="1">
      <c r="A5" s="8" t="s">
        <v>77</v>
      </c>
      <c r="B5" s="41">
        <v>1</v>
      </c>
      <c r="C5" s="42"/>
      <c r="D5" s="27" t="s">
        <v>64</v>
      </c>
      <c r="E5" s="25"/>
    </row>
    <row r="6" spans="1:8" s="2" customFormat="1" ht="18.600000000000001" customHeight="1" thickBot="1">
      <c r="A6" s="8" t="s">
        <v>74</v>
      </c>
      <c r="B6" s="46"/>
      <c r="C6" s="47"/>
      <c r="D6" s="27" t="s">
        <v>62</v>
      </c>
      <c r="E6" s="25"/>
    </row>
    <row r="7" spans="1:8" s="2" customFormat="1" ht="18.600000000000001" customHeight="1" thickBot="1">
      <c r="A7" s="8" t="s">
        <v>50</v>
      </c>
      <c r="B7" s="41"/>
      <c r="C7" s="42"/>
      <c r="D7" s="27" t="s">
        <v>63</v>
      </c>
      <c r="E7" s="25"/>
    </row>
    <row r="8" spans="1:8" s="2" customFormat="1" ht="18.600000000000001" customHeight="1" thickBot="1">
      <c r="A8" s="8" t="s">
        <v>51</v>
      </c>
      <c r="B8" s="37"/>
      <c r="C8" s="38"/>
      <c r="D8" s="27"/>
      <c r="E8" s="25"/>
    </row>
    <row r="9" spans="1:8" s="1" customFormat="1" ht="21" thickBot="1">
      <c r="A9" s="21" t="s">
        <v>55</v>
      </c>
      <c r="B9" s="22"/>
      <c r="C9" s="22"/>
      <c r="D9" s="26"/>
    </row>
    <row r="10" spans="1:8" s="2" customFormat="1" ht="15" thickBot="1">
      <c r="A10" s="8" t="s">
        <v>56</v>
      </c>
      <c r="B10" s="39">
        <v>0</v>
      </c>
      <c r="C10" s="40"/>
      <c r="D10" s="27"/>
      <c r="E10" s="25"/>
    </row>
    <row r="11" spans="1:8" s="2" customFormat="1" ht="15" thickBot="1">
      <c r="A11" s="8" t="s">
        <v>57</v>
      </c>
      <c r="B11" s="39">
        <v>0</v>
      </c>
      <c r="C11" s="40"/>
      <c r="D11" s="27"/>
      <c r="E11" s="25"/>
    </row>
    <row r="12" spans="1:8" s="2" customFormat="1" ht="15" thickBot="1">
      <c r="A12" s="8" t="s">
        <v>58</v>
      </c>
      <c r="B12" s="41">
        <v>36</v>
      </c>
      <c r="C12" s="42"/>
      <c r="D12" s="27" t="s">
        <v>65</v>
      </c>
      <c r="E12" s="25"/>
    </row>
    <row r="13" spans="1:8" s="2" customFormat="1" ht="15" thickBot="1">
      <c r="A13" s="8"/>
      <c r="B13" s="23"/>
      <c r="C13" s="24"/>
      <c r="D13" s="19"/>
      <c r="E13" s="5"/>
    </row>
    <row r="14" spans="1:8" s="1" customFormat="1" ht="28.8" thickBot="1">
      <c r="A14" s="4"/>
      <c r="B14" s="34" t="s">
        <v>2</v>
      </c>
      <c r="C14" s="35"/>
      <c r="D14" s="36"/>
      <c r="E14" s="6"/>
      <c r="H14" s="19"/>
    </row>
    <row r="15" spans="1:8" ht="15" thickBot="1">
      <c r="A15" s="7"/>
      <c r="B15" s="17" t="s">
        <v>3</v>
      </c>
      <c r="C15" s="18" t="s">
        <v>4</v>
      </c>
      <c r="D15" s="18" t="s">
        <v>0</v>
      </c>
    </row>
    <row r="16" spans="1:8" s="1" customFormat="1" ht="21" thickBot="1">
      <c r="A16" s="21" t="s">
        <v>52</v>
      </c>
      <c r="B16" s="22"/>
      <c r="C16" s="22"/>
      <c r="D16" s="33">
        <f>D17</f>
        <v>0</v>
      </c>
    </row>
    <row r="17" spans="1:6" ht="15" thickBot="1">
      <c r="A17" s="8" t="s">
        <v>53</v>
      </c>
      <c r="B17" s="28"/>
      <c r="C17" s="29">
        <f>(B3-B4)/B5</f>
        <v>0</v>
      </c>
      <c r="D17" s="11">
        <f>B17+C17*B$5</f>
        <v>0</v>
      </c>
      <c r="E17" t="s">
        <v>70</v>
      </c>
      <c r="F17" s="1"/>
    </row>
    <row r="18" spans="1:6" s="1" customFormat="1" ht="28.2" thickBot="1">
      <c r="A18" s="21" t="s">
        <v>54</v>
      </c>
      <c r="B18" s="22"/>
      <c r="C18" s="22"/>
      <c r="D18" s="33">
        <f>D19+D20</f>
        <v>0</v>
      </c>
    </row>
    <row r="19" spans="1:6">
      <c r="A19" s="8" t="s">
        <v>59</v>
      </c>
      <c r="B19" s="28">
        <f>IF(B10&gt;0,B11*B12+B10-B3,0)</f>
        <v>0</v>
      </c>
      <c r="C19" s="29"/>
      <c r="D19" s="11">
        <f t="shared" ref="D19:D20" si="0">B19+C19*B$5</f>
        <v>0</v>
      </c>
      <c r="E19" t="s">
        <v>70</v>
      </c>
      <c r="F19" s="1"/>
    </row>
    <row r="20" spans="1:6" ht="15" thickBot="1">
      <c r="A20" s="20" t="s">
        <v>17</v>
      </c>
      <c r="B20" s="11"/>
      <c r="C20" s="30"/>
      <c r="D20" s="11">
        <f t="shared" si="0"/>
        <v>0</v>
      </c>
    </row>
    <row r="21" spans="1:6" s="15" customFormat="1" ht="27.6" customHeight="1" thickBot="1">
      <c r="A21" s="21" t="s">
        <v>66</v>
      </c>
      <c r="B21" s="22"/>
      <c r="C21" s="22"/>
      <c r="D21" s="33">
        <f>D22</f>
        <v>0</v>
      </c>
      <c r="E21" s="14"/>
    </row>
    <row r="22" spans="1:6" ht="15" thickBot="1">
      <c r="A22" s="8" t="s">
        <v>67</v>
      </c>
      <c r="B22" s="31"/>
      <c r="C22" s="31">
        <f>B6/100*B7*B8/B5</f>
        <v>0</v>
      </c>
      <c r="D22" s="11">
        <f t="shared" ref="D22" si="1">B22+C22*B$5</f>
        <v>0</v>
      </c>
      <c r="E22" t="s">
        <v>70</v>
      </c>
    </row>
    <row r="23" spans="1:6" s="1" customFormat="1" ht="28.2" thickBot="1">
      <c r="A23" s="21" t="s">
        <v>5</v>
      </c>
      <c r="B23" s="22"/>
      <c r="C23" s="22"/>
      <c r="D23" s="33">
        <f>SUM(D24:D31)</f>
        <v>0</v>
      </c>
    </row>
    <row r="24" spans="1:6">
      <c r="A24" s="8" t="s">
        <v>6</v>
      </c>
      <c r="B24" s="28"/>
      <c r="C24" s="29"/>
      <c r="D24" s="11">
        <f t="shared" ref="D24:D31" si="2">B24+C24*B$5</f>
        <v>0</v>
      </c>
      <c r="F24" s="1"/>
    </row>
    <row r="25" spans="1:6">
      <c r="A25" s="9" t="s">
        <v>7</v>
      </c>
      <c r="B25" s="11"/>
      <c r="C25" s="30"/>
      <c r="D25" s="11">
        <f t="shared" si="2"/>
        <v>0</v>
      </c>
    </row>
    <row r="26" spans="1:6">
      <c r="A26" s="9" t="s">
        <v>76</v>
      </c>
      <c r="B26" s="11"/>
      <c r="C26" s="30"/>
      <c r="D26" s="11">
        <f t="shared" si="2"/>
        <v>0</v>
      </c>
    </row>
    <row r="27" spans="1:6">
      <c r="A27" s="9" t="s">
        <v>9</v>
      </c>
      <c r="B27" s="11"/>
      <c r="C27" s="30"/>
      <c r="D27" s="11">
        <f t="shared" si="2"/>
        <v>0</v>
      </c>
    </row>
    <row r="28" spans="1:6">
      <c r="A28" s="9" t="s">
        <v>10</v>
      </c>
      <c r="B28" s="11"/>
      <c r="C28" s="30"/>
      <c r="D28" s="11">
        <f t="shared" si="2"/>
        <v>0</v>
      </c>
    </row>
    <row r="29" spans="1:6">
      <c r="A29" s="9" t="s">
        <v>11</v>
      </c>
      <c r="B29" s="11"/>
      <c r="C29" s="30"/>
      <c r="D29" s="11">
        <f t="shared" si="2"/>
        <v>0</v>
      </c>
    </row>
    <row r="30" spans="1:6">
      <c r="A30" s="9" t="s">
        <v>12</v>
      </c>
      <c r="B30" s="11"/>
      <c r="C30" s="30"/>
      <c r="D30" s="11">
        <f t="shared" si="2"/>
        <v>0</v>
      </c>
    </row>
    <row r="31" spans="1:6" ht="15" thickBot="1">
      <c r="A31" s="9" t="s">
        <v>17</v>
      </c>
      <c r="B31" s="11"/>
      <c r="C31" s="30"/>
      <c r="D31" s="11">
        <f t="shared" si="2"/>
        <v>0</v>
      </c>
    </row>
    <row r="32" spans="1:6" s="1" customFormat="1" ht="28.2" thickBot="1">
      <c r="A32" s="21" t="s">
        <v>13</v>
      </c>
      <c r="B32" s="22"/>
      <c r="C32" s="22"/>
      <c r="D32" s="33">
        <f>SUM(D33:D37)</f>
        <v>0</v>
      </c>
    </row>
    <row r="33" spans="1:5">
      <c r="A33" s="12" t="s">
        <v>14</v>
      </c>
      <c r="B33" s="31"/>
      <c r="C33" s="31"/>
      <c r="D33" s="11">
        <f t="shared" ref="D33:D37" si="3">B33+C33*B$5</f>
        <v>0</v>
      </c>
    </row>
    <row r="34" spans="1:5">
      <c r="A34" s="16" t="s">
        <v>78</v>
      </c>
      <c r="B34" s="32"/>
      <c r="C34" s="32"/>
      <c r="D34" s="11">
        <f t="shared" si="3"/>
        <v>0</v>
      </c>
    </row>
    <row r="35" spans="1:5">
      <c r="A35" s="9" t="s">
        <v>16</v>
      </c>
      <c r="B35" s="32"/>
      <c r="C35" s="32"/>
      <c r="D35" s="11">
        <f t="shared" si="3"/>
        <v>0</v>
      </c>
    </row>
    <row r="36" spans="1:5">
      <c r="A36" s="9" t="s">
        <v>68</v>
      </c>
      <c r="B36" s="32"/>
      <c r="C36" s="32"/>
      <c r="D36" s="11">
        <f t="shared" si="3"/>
        <v>0</v>
      </c>
    </row>
    <row r="37" spans="1:5" ht="15" thickBot="1">
      <c r="A37" s="9" t="s">
        <v>17</v>
      </c>
      <c r="B37" s="32"/>
      <c r="C37" s="32"/>
      <c r="D37" s="11">
        <f t="shared" si="3"/>
        <v>0</v>
      </c>
    </row>
    <row r="38" spans="1:5" s="15" customFormat="1" ht="27.6" customHeight="1" thickBot="1">
      <c r="A38" s="21" t="s">
        <v>18</v>
      </c>
      <c r="B38" s="22"/>
      <c r="C38" s="22"/>
      <c r="D38" s="33">
        <f>SUM(D39:D42)</f>
        <v>0</v>
      </c>
      <c r="E38" s="14"/>
    </row>
    <row r="39" spans="1:5">
      <c r="A39" s="8" t="s">
        <v>19</v>
      </c>
      <c r="B39" s="31"/>
      <c r="C39" s="31"/>
      <c r="D39" s="11">
        <f t="shared" ref="D39:D42" si="4">B39+C39*B$5</f>
        <v>0</v>
      </c>
    </row>
    <row r="40" spans="1:5">
      <c r="A40" s="13" t="s">
        <v>38</v>
      </c>
      <c r="B40" s="32"/>
      <c r="C40" s="32"/>
      <c r="D40" s="11">
        <f t="shared" si="4"/>
        <v>0</v>
      </c>
    </row>
    <row r="41" spans="1:5">
      <c r="A41" s="13" t="s">
        <v>20</v>
      </c>
      <c r="B41" s="32"/>
      <c r="C41" s="32"/>
      <c r="D41" s="11">
        <f t="shared" si="4"/>
        <v>0</v>
      </c>
    </row>
    <row r="42" spans="1:5" ht="15" thickBot="1">
      <c r="A42" s="13" t="s">
        <v>17</v>
      </c>
      <c r="B42" s="32"/>
      <c r="C42" s="32"/>
      <c r="D42" s="11">
        <f t="shared" si="4"/>
        <v>0</v>
      </c>
    </row>
    <row r="43" spans="1:5" s="1" customFormat="1" ht="21" thickBot="1">
      <c r="A43" s="21" t="s">
        <v>21</v>
      </c>
      <c r="B43" s="22"/>
      <c r="C43" s="22"/>
      <c r="D43" s="33">
        <f>SUM(D44:D47)</f>
        <v>0</v>
      </c>
    </row>
    <row r="44" spans="1:5">
      <c r="A44" s="8" t="s">
        <v>22</v>
      </c>
      <c r="B44" s="31"/>
      <c r="C44" s="31"/>
      <c r="D44" s="11">
        <f t="shared" ref="D44:D47" si="5">B44+C44*B$5</f>
        <v>0</v>
      </c>
    </row>
    <row r="45" spans="1:5">
      <c r="A45" s="9" t="s">
        <v>23</v>
      </c>
      <c r="B45" s="32"/>
      <c r="C45" s="32"/>
      <c r="D45" s="11">
        <f t="shared" si="5"/>
        <v>0</v>
      </c>
    </row>
    <row r="46" spans="1:5">
      <c r="A46" s="9" t="s">
        <v>24</v>
      </c>
      <c r="B46" s="32"/>
      <c r="C46" s="32"/>
      <c r="D46" s="11">
        <f t="shared" si="5"/>
        <v>0</v>
      </c>
    </row>
    <row r="47" spans="1:5" ht="15" thickBot="1">
      <c r="A47" s="9" t="s">
        <v>17</v>
      </c>
      <c r="B47" s="32"/>
      <c r="C47" s="32"/>
      <c r="D47" s="11">
        <f t="shared" si="5"/>
        <v>0</v>
      </c>
    </row>
    <row r="48" spans="1:5" s="1" customFormat="1" ht="21" thickBot="1">
      <c r="A48" s="21" t="s">
        <v>25</v>
      </c>
      <c r="B48" s="22"/>
      <c r="C48" s="22"/>
      <c r="D48" s="33">
        <f>SUM(D49:D54)</f>
        <v>0</v>
      </c>
    </row>
    <row r="49" spans="1:4">
      <c r="A49" s="8" t="s">
        <v>26</v>
      </c>
      <c r="B49" s="31"/>
      <c r="C49" s="31"/>
      <c r="D49" s="11">
        <f t="shared" ref="D49:D54" si="6">B49+C49*B$5</f>
        <v>0</v>
      </c>
    </row>
    <row r="50" spans="1:4">
      <c r="A50" s="9" t="s">
        <v>27</v>
      </c>
      <c r="B50" s="32"/>
      <c r="C50" s="32"/>
      <c r="D50" s="11">
        <f t="shared" si="6"/>
        <v>0</v>
      </c>
    </row>
    <row r="51" spans="1:4">
      <c r="A51" s="9" t="s">
        <v>28</v>
      </c>
      <c r="B51" s="32"/>
      <c r="C51" s="32"/>
      <c r="D51" s="11">
        <f t="shared" si="6"/>
        <v>0</v>
      </c>
    </row>
    <row r="52" spans="1:4">
      <c r="A52" s="9" t="s">
        <v>29</v>
      </c>
      <c r="B52" s="32"/>
      <c r="C52" s="32"/>
      <c r="D52" s="11">
        <f t="shared" si="6"/>
        <v>0</v>
      </c>
    </row>
    <row r="53" spans="1:4">
      <c r="A53" s="9" t="s">
        <v>30</v>
      </c>
      <c r="B53" s="32"/>
      <c r="C53" s="32"/>
      <c r="D53" s="11">
        <f t="shared" si="6"/>
        <v>0</v>
      </c>
    </row>
    <row r="54" spans="1:4" ht="15" thickBot="1">
      <c r="A54" s="10" t="s">
        <v>17</v>
      </c>
      <c r="B54" s="32"/>
      <c r="C54" s="32"/>
      <c r="D54" s="11">
        <f t="shared" si="6"/>
        <v>0</v>
      </c>
    </row>
    <row r="55" spans="1:4" s="1" customFormat="1" ht="21" thickBot="1">
      <c r="A55" s="21" t="s">
        <v>31</v>
      </c>
      <c r="B55" s="22"/>
      <c r="C55" s="22"/>
      <c r="D55" s="33">
        <f>SUM(D56:D67)</f>
        <v>0</v>
      </c>
    </row>
    <row r="56" spans="1:4">
      <c r="A56" s="8" t="s">
        <v>32</v>
      </c>
      <c r="B56" s="31"/>
      <c r="C56" s="31"/>
      <c r="D56" s="11">
        <f t="shared" ref="D56:D67" si="7">B56+C56*B$5</f>
        <v>0</v>
      </c>
    </row>
    <row r="57" spans="1:4">
      <c r="A57" s="9" t="s">
        <v>33</v>
      </c>
      <c r="B57" s="32"/>
      <c r="C57" s="32"/>
      <c r="D57" s="11">
        <f t="shared" si="7"/>
        <v>0</v>
      </c>
    </row>
    <row r="58" spans="1:4">
      <c r="A58" s="9" t="s">
        <v>34</v>
      </c>
      <c r="B58" s="32"/>
      <c r="C58" s="32"/>
      <c r="D58" s="11">
        <f t="shared" si="7"/>
        <v>0</v>
      </c>
    </row>
    <row r="59" spans="1:4">
      <c r="A59" s="9" t="s">
        <v>35</v>
      </c>
      <c r="B59" s="32"/>
      <c r="C59" s="32"/>
      <c r="D59" s="11">
        <f t="shared" si="7"/>
        <v>0</v>
      </c>
    </row>
    <row r="60" spans="1:4">
      <c r="A60" s="9" t="s">
        <v>36</v>
      </c>
      <c r="B60" s="32"/>
      <c r="C60" s="32"/>
      <c r="D60" s="11">
        <f t="shared" si="7"/>
        <v>0</v>
      </c>
    </row>
    <row r="61" spans="1:4">
      <c r="A61" s="9" t="s">
        <v>37</v>
      </c>
      <c r="B61" s="32"/>
      <c r="C61" s="32"/>
      <c r="D61" s="11">
        <f t="shared" si="7"/>
        <v>0</v>
      </c>
    </row>
    <row r="62" spans="1:4">
      <c r="A62" s="9" t="s">
        <v>39</v>
      </c>
      <c r="B62" s="32"/>
      <c r="C62" s="32"/>
      <c r="D62" s="11">
        <f t="shared" si="7"/>
        <v>0</v>
      </c>
    </row>
    <row r="63" spans="1:4">
      <c r="A63" s="9" t="s">
        <v>40</v>
      </c>
      <c r="B63" s="32"/>
      <c r="C63" s="32"/>
      <c r="D63" s="11">
        <f t="shared" si="7"/>
        <v>0</v>
      </c>
    </row>
    <row r="64" spans="1:4">
      <c r="A64" s="9" t="s">
        <v>41</v>
      </c>
      <c r="B64" s="32"/>
      <c r="C64" s="32"/>
      <c r="D64" s="11">
        <f t="shared" si="7"/>
        <v>0</v>
      </c>
    </row>
    <row r="65" spans="1:4">
      <c r="A65" s="9" t="s">
        <v>42</v>
      </c>
      <c r="B65" s="32"/>
      <c r="C65" s="32"/>
      <c r="D65" s="11">
        <f t="shared" si="7"/>
        <v>0</v>
      </c>
    </row>
    <row r="66" spans="1:4">
      <c r="A66" s="9" t="s">
        <v>43</v>
      </c>
      <c r="B66" s="32"/>
      <c r="C66" s="32"/>
      <c r="D66" s="11">
        <f t="shared" si="7"/>
        <v>0</v>
      </c>
    </row>
    <row r="67" spans="1:4" ht="15" thickBot="1">
      <c r="A67" s="9" t="s">
        <v>17</v>
      </c>
      <c r="B67" s="32"/>
      <c r="C67" s="32"/>
      <c r="D67" s="11">
        <f t="shared" si="7"/>
        <v>0</v>
      </c>
    </row>
    <row r="68" spans="1:4" s="1" customFormat="1" ht="28.2" thickBot="1">
      <c r="A68" s="21" t="s">
        <v>44</v>
      </c>
      <c r="B68" s="22"/>
      <c r="C68" s="22"/>
      <c r="D68" s="33">
        <f>D69</f>
        <v>0</v>
      </c>
    </row>
    <row r="69" spans="1:4" ht="15" thickBot="1">
      <c r="A69" s="8" t="s">
        <v>45</v>
      </c>
      <c r="B69" s="31"/>
      <c r="C69" s="31"/>
      <c r="D69" s="11">
        <f>B69+C69*B$5</f>
        <v>0</v>
      </c>
    </row>
    <row r="70" spans="1:4" s="1" customFormat="1" ht="21" thickBot="1">
      <c r="A70" s="21" t="s">
        <v>60</v>
      </c>
      <c r="B70" s="22"/>
      <c r="C70" s="22"/>
      <c r="D70" s="33">
        <f>D71</f>
        <v>0</v>
      </c>
    </row>
    <row r="71" spans="1:4">
      <c r="A71" s="8" t="s">
        <v>61</v>
      </c>
      <c r="B71" s="31"/>
      <c r="C71" s="31"/>
      <c r="D71" s="11">
        <f>B71+C71*B$5</f>
        <v>0</v>
      </c>
    </row>
    <row r="72" spans="1:4" ht="15" thickBot="1"/>
    <row r="73" spans="1:4" s="1" customFormat="1" ht="21" thickBot="1">
      <c r="A73" s="21" t="s">
        <v>69</v>
      </c>
      <c r="B73" s="22"/>
      <c r="C73" s="22"/>
      <c r="D73" s="33">
        <f>D70+D68+D55+D48+D43+D38+D32+D23+D21+D18+D16</f>
        <v>0</v>
      </c>
    </row>
    <row r="74" spans="1:4" ht="15" thickBot="1"/>
    <row r="75" spans="1:4" s="1" customFormat="1" ht="21" thickBot="1">
      <c r="A75" s="21" t="s">
        <v>71</v>
      </c>
      <c r="B75" s="22"/>
      <c r="C75" s="22"/>
      <c r="D75" s="33">
        <f>D73/B5</f>
        <v>0</v>
      </c>
    </row>
    <row r="76" spans="1:4" ht="15" thickBot="1"/>
    <row r="77" spans="1:4" s="1" customFormat="1" ht="21" thickBot="1">
      <c r="A77" s="21" t="s">
        <v>72</v>
      </c>
      <c r="B77" s="22"/>
      <c r="C77" s="22"/>
      <c r="D77" s="33">
        <f>D75/12</f>
        <v>0</v>
      </c>
    </row>
    <row r="78" spans="1:4" ht="15" thickBot="1"/>
    <row r="79" spans="1:4" s="1" customFormat="1" ht="21" thickBot="1">
      <c r="A79" s="21" t="s">
        <v>73</v>
      </c>
      <c r="B79" s="22"/>
      <c r="C79" s="22"/>
      <c r="D79" s="33" t="e">
        <f>D73/B6</f>
        <v>#DIV/0!</v>
      </c>
    </row>
  </sheetData>
  <mergeCells count="11">
    <mergeCell ref="B7:C7"/>
    <mergeCell ref="A1:D1"/>
    <mergeCell ref="B3:C3"/>
    <mergeCell ref="B4:C4"/>
    <mergeCell ref="B5:C5"/>
    <mergeCell ref="B6:C6"/>
    <mergeCell ref="B14:D14"/>
    <mergeCell ref="B8:C8"/>
    <mergeCell ref="B10:C10"/>
    <mergeCell ref="B11:C11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5C71C-A9AD-4847-B1FC-05A767AA3386}">
  <dimension ref="A1:H79"/>
  <sheetViews>
    <sheetView topLeftCell="A49" workbookViewId="0">
      <selection activeCell="H50" sqref="H50"/>
    </sheetView>
  </sheetViews>
  <sheetFormatPr defaultRowHeight="14.4"/>
  <cols>
    <col min="1" max="1" width="48.6640625" style="3" customWidth="1"/>
    <col min="2" max="4" width="15.33203125" customWidth="1"/>
  </cols>
  <sheetData>
    <row r="1" spans="1:8" s="2" customFormat="1" ht="28.8" thickBot="1">
      <c r="A1" s="43" t="s">
        <v>1</v>
      </c>
      <c r="B1" s="44"/>
      <c r="C1" s="44"/>
      <c r="D1" s="45"/>
      <c r="E1" s="5"/>
    </row>
    <row r="2" spans="1:8" s="1" customFormat="1" ht="21" thickBot="1">
      <c r="A2" s="21" t="s">
        <v>46</v>
      </c>
      <c r="B2" s="22"/>
      <c r="C2" s="22"/>
      <c r="D2" s="26"/>
    </row>
    <row r="3" spans="1:8" s="2" customFormat="1" ht="18.600000000000001" customHeight="1" thickBot="1">
      <c r="A3" s="8" t="s">
        <v>47</v>
      </c>
      <c r="B3" s="39">
        <v>32208</v>
      </c>
      <c r="C3" s="40"/>
      <c r="D3" s="27"/>
      <c r="E3" s="25"/>
    </row>
    <row r="4" spans="1:8" s="2" customFormat="1" ht="18.600000000000001" customHeight="1" thickBot="1">
      <c r="A4" s="8" t="s">
        <v>48</v>
      </c>
      <c r="B4" s="39">
        <v>9965</v>
      </c>
      <c r="C4" s="40"/>
      <c r="D4" s="27"/>
      <c r="E4" s="25"/>
    </row>
    <row r="5" spans="1:8" s="2" customFormat="1" ht="18.600000000000001" customHeight="1" thickBot="1">
      <c r="A5" s="8" t="s">
        <v>49</v>
      </c>
      <c r="B5" s="41">
        <v>8</v>
      </c>
      <c r="C5" s="42"/>
      <c r="D5" s="27" t="s">
        <v>64</v>
      </c>
      <c r="E5" s="25"/>
    </row>
    <row r="6" spans="1:8" s="2" customFormat="1" ht="18.600000000000001" customHeight="1" thickBot="1">
      <c r="A6" s="8" t="s">
        <v>74</v>
      </c>
      <c r="B6" s="46">
        <v>135714</v>
      </c>
      <c r="C6" s="47"/>
      <c r="D6" s="27" t="s">
        <v>62</v>
      </c>
      <c r="E6" s="25"/>
    </row>
    <row r="7" spans="1:8" s="2" customFormat="1" ht="18.600000000000001" customHeight="1" thickBot="1">
      <c r="A7" s="8" t="s">
        <v>50</v>
      </c>
      <c r="B7" s="41">
        <v>7</v>
      </c>
      <c r="C7" s="42"/>
      <c r="D7" s="27" t="s">
        <v>63</v>
      </c>
      <c r="E7" s="25"/>
    </row>
    <row r="8" spans="1:8" s="2" customFormat="1" ht="18.600000000000001" customHeight="1" thickBot="1">
      <c r="A8" s="8" t="s">
        <v>51</v>
      </c>
      <c r="B8" s="37">
        <v>1.2</v>
      </c>
      <c r="C8" s="38"/>
      <c r="D8" s="27"/>
      <c r="E8" s="25"/>
    </row>
    <row r="9" spans="1:8" s="1" customFormat="1" ht="21" thickBot="1">
      <c r="A9" s="21" t="s">
        <v>55</v>
      </c>
      <c r="B9" s="22"/>
      <c r="C9" s="22"/>
      <c r="D9" s="26"/>
    </row>
    <row r="10" spans="1:8" s="2" customFormat="1" ht="15" thickBot="1">
      <c r="A10" s="8" t="s">
        <v>56</v>
      </c>
      <c r="B10" s="39">
        <v>10387</v>
      </c>
      <c r="C10" s="40"/>
      <c r="D10" s="27"/>
      <c r="E10" s="25"/>
    </row>
    <row r="11" spans="1:8" s="2" customFormat="1" ht="15" thickBot="1">
      <c r="A11" s="8" t="s">
        <v>57</v>
      </c>
      <c r="B11" s="39">
        <v>706</v>
      </c>
      <c r="C11" s="40"/>
      <c r="D11" s="27"/>
      <c r="E11" s="25"/>
    </row>
    <row r="12" spans="1:8" s="2" customFormat="1" ht="15" thickBot="1">
      <c r="A12" s="8" t="s">
        <v>58</v>
      </c>
      <c r="B12" s="41">
        <v>36</v>
      </c>
      <c r="C12" s="42"/>
      <c r="D12" s="27" t="s">
        <v>65</v>
      </c>
      <c r="E12" s="25"/>
    </row>
    <row r="13" spans="1:8" s="2" customFormat="1" ht="15" thickBot="1">
      <c r="A13" s="8"/>
      <c r="B13" s="23"/>
      <c r="C13" s="24"/>
      <c r="D13" s="19"/>
      <c r="E13" s="5"/>
    </row>
    <row r="14" spans="1:8" s="1" customFormat="1" ht="28.8" thickBot="1">
      <c r="A14" s="4"/>
      <c r="B14" s="34" t="s">
        <v>2</v>
      </c>
      <c r="C14" s="35"/>
      <c r="D14" s="36"/>
      <c r="E14" s="6"/>
      <c r="H14" s="19"/>
    </row>
    <row r="15" spans="1:8" ht="15" thickBot="1">
      <c r="A15" s="7"/>
      <c r="B15" s="17" t="s">
        <v>3</v>
      </c>
      <c r="C15" s="18" t="s">
        <v>4</v>
      </c>
      <c r="D15" s="18" t="s">
        <v>0</v>
      </c>
    </row>
    <row r="16" spans="1:8" s="1" customFormat="1" ht="21" thickBot="1">
      <c r="A16" s="21" t="s">
        <v>52</v>
      </c>
      <c r="B16" s="22"/>
      <c r="C16" s="22"/>
      <c r="D16" s="33">
        <f>D17</f>
        <v>22243</v>
      </c>
    </row>
    <row r="17" spans="1:6" ht="15" thickBot="1">
      <c r="A17" s="8" t="s">
        <v>53</v>
      </c>
      <c r="B17" s="28"/>
      <c r="C17" s="29">
        <f>(B3-B4)/B5</f>
        <v>2780.375</v>
      </c>
      <c r="D17" s="11">
        <f>B17+C17*B$5</f>
        <v>22243</v>
      </c>
      <c r="E17" t="s">
        <v>70</v>
      </c>
      <c r="F17" s="1"/>
    </row>
    <row r="18" spans="1:6" s="1" customFormat="1" ht="28.2" thickBot="1">
      <c r="A18" s="21" t="s">
        <v>54</v>
      </c>
      <c r="B18" s="22"/>
      <c r="C18" s="22"/>
      <c r="D18" s="33">
        <f>D19+D20</f>
        <v>3595</v>
      </c>
    </row>
    <row r="19" spans="1:6">
      <c r="A19" s="8" t="s">
        <v>59</v>
      </c>
      <c r="B19" s="28">
        <f>B11*B12+B10-B3</f>
        <v>3595</v>
      </c>
      <c r="C19" s="29"/>
      <c r="D19" s="11">
        <f t="shared" ref="D19:D20" si="0">B19+C19*B$5</f>
        <v>3595</v>
      </c>
      <c r="E19" t="s">
        <v>70</v>
      </c>
      <c r="F19" s="1"/>
    </row>
    <row r="20" spans="1:6" ht="15" thickBot="1">
      <c r="A20" s="20" t="s">
        <v>17</v>
      </c>
      <c r="B20" s="11"/>
      <c r="C20" s="30"/>
      <c r="D20" s="11">
        <f t="shared" si="0"/>
        <v>0</v>
      </c>
    </row>
    <row r="21" spans="1:6" s="15" customFormat="1" ht="27.6" customHeight="1" thickBot="1">
      <c r="A21" s="21" t="s">
        <v>66</v>
      </c>
      <c r="B21" s="22"/>
      <c r="C21" s="22"/>
      <c r="D21" s="33">
        <f>D22</f>
        <v>11399.976000000001</v>
      </c>
      <c r="E21" s="14"/>
    </row>
    <row r="22" spans="1:6" ht="15" thickBot="1">
      <c r="A22" s="8" t="s">
        <v>67</v>
      </c>
      <c r="B22" s="31"/>
      <c r="C22" s="31">
        <f>B6/100*B7*B8/B5</f>
        <v>1424.9970000000001</v>
      </c>
      <c r="D22" s="11">
        <f t="shared" ref="D22" si="1">B22+C22*B$5</f>
        <v>11399.976000000001</v>
      </c>
      <c r="E22" t="s">
        <v>70</v>
      </c>
    </row>
    <row r="23" spans="1:6" s="1" customFormat="1" ht="28.2" thickBot="1">
      <c r="A23" s="21" t="s">
        <v>5</v>
      </c>
      <c r="B23" s="22"/>
      <c r="C23" s="22"/>
      <c r="D23" s="33">
        <f>SUM(D24:D31)</f>
        <v>1919.5</v>
      </c>
    </row>
    <row r="24" spans="1:6">
      <c r="A24" s="8" t="s">
        <v>6</v>
      </c>
      <c r="B24" s="28">
        <v>210</v>
      </c>
      <c r="C24" s="29"/>
      <c r="D24" s="11">
        <f t="shared" ref="D24:D31" si="2">B24+C24*B$5</f>
        <v>210</v>
      </c>
      <c r="F24" s="1"/>
    </row>
    <row r="25" spans="1:6">
      <c r="A25" s="9" t="s">
        <v>7</v>
      </c>
      <c r="B25" s="11">
        <v>16.5</v>
      </c>
      <c r="C25" s="30"/>
      <c r="D25" s="11">
        <f t="shared" si="2"/>
        <v>16.5</v>
      </c>
    </row>
    <row r="26" spans="1:6">
      <c r="A26" s="9" t="s">
        <v>8</v>
      </c>
      <c r="B26" s="11">
        <v>33</v>
      </c>
      <c r="C26" s="30"/>
      <c r="D26" s="11">
        <f t="shared" si="2"/>
        <v>33</v>
      </c>
    </row>
    <row r="27" spans="1:6">
      <c r="A27" s="9" t="s">
        <v>9</v>
      </c>
      <c r="B27" s="11"/>
      <c r="C27" s="30">
        <v>117.5</v>
      </c>
      <c r="D27" s="11">
        <f t="shared" si="2"/>
        <v>940</v>
      </c>
    </row>
    <row r="28" spans="1:6">
      <c r="A28" s="9" t="s">
        <v>10</v>
      </c>
      <c r="B28" s="11"/>
      <c r="C28" s="30">
        <v>50</v>
      </c>
      <c r="D28" s="11">
        <f t="shared" si="2"/>
        <v>400</v>
      </c>
    </row>
    <row r="29" spans="1:6">
      <c r="A29" s="9" t="s">
        <v>11</v>
      </c>
      <c r="B29" s="11"/>
      <c r="C29" s="30"/>
      <c r="D29" s="11">
        <f t="shared" si="2"/>
        <v>0</v>
      </c>
    </row>
    <row r="30" spans="1:6">
      <c r="A30" s="9" t="s">
        <v>12</v>
      </c>
      <c r="B30" s="11"/>
      <c r="C30" s="30">
        <v>40</v>
      </c>
      <c r="D30" s="11">
        <f t="shared" si="2"/>
        <v>320</v>
      </c>
    </row>
    <row r="31" spans="1:6" ht="15" thickBot="1">
      <c r="A31" s="9" t="s">
        <v>17</v>
      </c>
      <c r="B31" s="11"/>
      <c r="C31" s="30"/>
      <c r="D31" s="11">
        <f t="shared" si="2"/>
        <v>0</v>
      </c>
    </row>
    <row r="32" spans="1:6" s="1" customFormat="1" ht="28.2" thickBot="1">
      <c r="A32" s="21" t="s">
        <v>13</v>
      </c>
      <c r="B32" s="22"/>
      <c r="C32" s="22"/>
      <c r="D32" s="33">
        <f>SUM(D33:D37)</f>
        <v>5230</v>
      </c>
    </row>
    <row r="33" spans="1:5">
      <c r="A33" s="12" t="s">
        <v>14</v>
      </c>
      <c r="B33" s="31"/>
      <c r="C33" s="31">
        <v>124</v>
      </c>
      <c r="D33" s="11">
        <f t="shared" ref="D33:D37" si="3">B33+C33*B$5</f>
        <v>992</v>
      </c>
    </row>
    <row r="34" spans="1:5">
      <c r="A34" s="16" t="s">
        <v>15</v>
      </c>
      <c r="B34" s="32"/>
      <c r="C34" s="32">
        <v>509</v>
      </c>
      <c r="D34" s="11">
        <f t="shared" si="3"/>
        <v>4072</v>
      </c>
    </row>
    <row r="35" spans="1:5">
      <c r="A35" s="9" t="s">
        <v>16</v>
      </c>
      <c r="B35" s="32"/>
      <c r="C35" s="32"/>
      <c r="D35" s="11">
        <f t="shared" si="3"/>
        <v>0</v>
      </c>
    </row>
    <row r="36" spans="1:5">
      <c r="A36" s="9" t="s">
        <v>68</v>
      </c>
      <c r="B36" s="32">
        <v>166</v>
      </c>
      <c r="C36" s="32"/>
      <c r="D36" s="11">
        <f t="shared" si="3"/>
        <v>166</v>
      </c>
    </row>
    <row r="37" spans="1:5" ht="15" thickBot="1">
      <c r="A37" s="9" t="s">
        <v>17</v>
      </c>
      <c r="B37" s="32"/>
      <c r="C37" s="32"/>
      <c r="D37" s="11">
        <f t="shared" si="3"/>
        <v>0</v>
      </c>
    </row>
    <row r="38" spans="1:5" s="15" customFormat="1" ht="27.6" customHeight="1" thickBot="1">
      <c r="A38" s="21" t="s">
        <v>18</v>
      </c>
      <c r="B38" s="22"/>
      <c r="C38" s="22"/>
      <c r="D38" s="33">
        <f>SUM(D39:D42)</f>
        <v>800</v>
      </c>
      <c r="E38" s="14"/>
    </row>
    <row r="39" spans="1:5">
      <c r="A39" s="8" t="s">
        <v>19</v>
      </c>
      <c r="B39" s="31"/>
      <c r="C39" s="31">
        <v>20</v>
      </c>
      <c r="D39" s="11">
        <f t="shared" ref="D39:D42" si="4">B39+C39*B$5</f>
        <v>160</v>
      </c>
    </row>
    <row r="40" spans="1:5">
      <c r="A40" s="13" t="s">
        <v>38</v>
      </c>
      <c r="B40" s="32"/>
      <c r="C40" s="32">
        <v>10</v>
      </c>
      <c r="D40" s="11">
        <f t="shared" si="4"/>
        <v>80</v>
      </c>
    </row>
    <row r="41" spans="1:5">
      <c r="A41" s="13" t="s">
        <v>20</v>
      </c>
      <c r="B41" s="32"/>
      <c r="C41" s="32">
        <v>70</v>
      </c>
      <c r="D41" s="11">
        <f t="shared" si="4"/>
        <v>560</v>
      </c>
    </row>
    <row r="42" spans="1:5" ht="15" thickBot="1">
      <c r="A42" s="13" t="s">
        <v>17</v>
      </c>
      <c r="B42" s="32"/>
      <c r="C42" s="32"/>
      <c r="D42" s="11">
        <f t="shared" si="4"/>
        <v>0</v>
      </c>
    </row>
    <row r="43" spans="1:5" s="1" customFormat="1" ht="21" thickBot="1">
      <c r="A43" s="21" t="s">
        <v>21</v>
      </c>
      <c r="B43" s="22"/>
      <c r="C43" s="22"/>
      <c r="D43" s="33">
        <f>SUM(D44:D47)</f>
        <v>3645</v>
      </c>
    </row>
    <row r="44" spans="1:5">
      <c r="A44" s="8" t="s">
        <v>22</v>
      </c>
      <c r="B44" s="31">
        <v>1800</v>
      </c>
      <c r="C44" s="31"/>
      <c r="D44" s="11">
        <f t="shared" ref="D44:D47" si="5">B44+C44*B$5</f>
        <v>1800</v>
      </c>
    </row>
    <row r="45" spans="1:5">
      <c r="A45" s="9" t="s">
        <v>23</v>
      </c>
      <c r="B45" s="32">
        <v>1620</v>
      </c>
      <c r="C45" s="32"/>
      <c r="D45" s="11">
        <f t="shared" si="5"/>
        <v>1620</v>
      </c>
    </row>
    <row r="46" spans="1:5">
      <c r="A46" s="9" t="s">
        <v>24</v>
      </c>
      <c r="B46" s="32">
        <v>225</v>
      </c>
      <c r="C46" s="32"/>
      <c r="D46" s="11">
        <f t="shared" si="5"/>
        <v>225</v>
      </c>
    </row>
    <row r="47" spans="1:5" ht="15" thickBot="1">
      <c r="A47" s="9" t="s">
        <v>17</v>
      </c>
      <c r="B47" s="32"/>
      <c r="C47" s="32"/>
      <c r="D47" s="11">
        <f t="shared" si="5"/>
        <v>0</v>
      </c>
    </row>
    <row r="48" spans="1:5" s="1" customFormat="1" ht="21" thickBot="1">
      <c r="A48" s="21" t="s">
        <v>25</v>
      </c>
      <c r="B48" s="22"/>
      <c r="C48" s="22"/>
      <c r="D48" s="33">
        <f>SUM(D49:D54)</f>
        <v>2352</v>
      </c>
    </row>
    <row r="49" spans="1:4">
      <c r="A49" s="8" t="s">
        <v>26</v>
      </c>
      <c r="B49" s="31">
        <v>1200</v>
      </c>
      <c r="C49" s="31"/>
      <c r="D49" s="11">
        <f t="shared" ref="D49:D54" si="6">B49+C49*B$5</f>
        <v>1200</v>
      </c>
    </row>
    <row r="50" spans="1:4">
      <c r="A50" s="9" t="s">
        <v>27</v>
      </c>
      <c r="B50" s="32">
        <v>600</v>
      </c>
      <c r="C50" s="32"/>
      <c r="D50" s="11">
        <f t="shared" si="6"/>
        <v>600</v>
      </c>
    </row>
    <row r="51" spans="1:4">
      <c r="A51" s="9" t="s">
        <v>28</v>
      </c>
      <c r="B51" s="32">
        <v>200</v>
      </c>
      <c r="C51" s="32"/>
      <c r="D51" s="11">
        <f t="shared" si="6"/>
        <v>200</v>
      </c>
    </row>
    <row r="52" spans="1:4">
      <c r="A52" s="9" t="s">
        <v>29</v>
      </c>
      <c r="B52" s="32"/>
      <c r="C52" s="32">
        <v>44</v>
      </c>
      <c r="D52" s="11">
        <f t="shared" si="6"/>
        <v>352</v>
      </c>
    </row>
    <row r="53" spans="1:4">
      <c r="A53" s="9" t="s">
        <v>30</v>
      </c>
      <c r="B53" s="32"/>
      <c r="C53" s="32"/>
      <c r="D53" s="11">
        <f t="shared" si="6"/>
        <v>0</v>
      </c>
    </row>
    <row r="54" spans="1:4" ht="15" thickBot="1">
      <c r="A54" s="10" t="s">
        <v>17</v>
      </c>
      <c r="B54" s="32"/>
      <c r="C54" s="32"/>
      <c r="D54" s="11">
        <f t="shared" si="6"/>
        <v>0</v>
      </c>
    </row>
    <row r="55" spans="1:4" s="1" customFormat="1" ht="21" thickBot="1">
      <c r="A55" s="21" t="s">
        <v>31</v>
      </c>
      <c r="B55" s="22"/>
      <c r="C55" s="22"/>
      <c r="D55" s="33">
        <f>SUM(D56:D67)</f>
        <v>800</v>
      </c>
    </row>
    <row r="56" spans="1:4">
      <c r="A56" s="8" t="s">
        <v>32</v>
      </c>
      <c r="B56" s="31">
        <v>150</v>
      </c>
      <c r="C56" s="31"/>
      <c r="D56" s="11">
        <f t="shared" ref="D56:D67" si="7">B56+C56*B$5</f>
        <v>150</v>
      </c>
    </row>
    <row r="57" spans="1:4">
      <c r="A57" s="9" t="s">
        <v>33</v>
      </c>
      <c r="B57" s="32">
        <v>260</v>
      </c>
      <c r="C57" s="32"/>
      <c r="D57" s="11">
        <f t="shared" si="7"/>
        <v>260</v>
      </c>
    </row>
    <row r="58" spans="1:4">
      <c r="A58" s="9" t="s">
        <v>34</v>
      </c>
      <c r="B58" s="32">
        <v>200</v>
      </c>
      <c r="C58" s="32"/>
      <c r="D58" s="11">
        <f t="shared" si="7"/>
        <v>200</v>
      </c>
    </row>
    <row r="59" spans="1:4">
      <c r="A59" s="9" t="s">
        <v>35</v>
      </c>
      <c r="B59" s="32"/>
      <c r="C59" s="32"/>
      <c r="D59" s="11">
        <f t="shared" si="7"/>
        <v>0</v>
      </c>
    </row>
    <row r="60" spans="1:4">
      <c r="A60" s="9" t="s">
        <v>36</v>
      </c>
      <c r="B60" s="32"/>
      <c r="C60" s="32"/>
      <c r="D60" s="11">
        <f t="shared" si="7"/>
        <v>0</v>
      </c>
    </row>
    <row r="61" spans="1:4">
      <c r="A61" s="9" t="s">
        <v>37</v>
      </c>
      <c r="B61" s="32">
        <v>20</v>
      </c>
      <c r="C61" s="32"/>
      <c r="D61" s="11">
        <f t="shared" si="7"/>
        <v>20</v>
      </c>
    </row>
    <row r="62" spans="1:4">
      <c r="A62" s="9" t="s">
        <v>39</v>
      </c>
      <c r="B62" s="32"/>
      <c r="C62" s="32"/>
      <c r="D62" s="11">
        <f t="shared" si="7"/>
        <v>0</v>
      </c>
    </row>
    <row r="63" spans="1:4">
      <c r="A63" s="9" t="s">
        <v>40</v>
      </c>
      <c r="B63" s="32">
        <v>150</v>
      </c>
      <c r="C63" s="32"/>
      <c r="D63" s="11">
        <f t="shared" si="7"/>
        <v>150</v>
      </c>
    </row>
    <row r="64" spans="1:4">
      <c r="A64" s="9" t="s">
        <v>41</v>
      </c>
      <c r="B64" s="32">
        <v>20</v>
      </c>
      <c r="C64" s="32"/>
      <c r="D64" s="11">
        <f t="shared" si="7"/>
        <v>20</v>
      </c>
    </row>
    <row r="65" spans="1:4">
      <c r="A65" s="9" t="s">
        <v>42</v>
      </c>
      <c r="B65" s="32"/>
      <c r="C65" s="32"/>
      <c r="D65" s="11">
        <f t="shared" si="7"/>
        <v>0</v>
      </c>
    </row>
    <row r="66" spans="1:4">
      <c r="A66" s="9" t="s">
        <v>43</v>
      </c>
      <c r="B66" s="32"/>
      <c r="C66" s="32"/>
      <c r="D66" s="11">
        <f t="shared" si="7"/>
        <v>0</v>
      </c>
    </row>
    <row r="67" spans="1:4" ht="15" thickBot="1">
      <c r="A67" s="9" t="s">
        <v>17</v>
      </c>
      <c r="B67" s="32"/>
      <c r="C67" s="32"/>
      <c r="D67" s="11">
        <f t="shared" si="7"/>
        <v>0</v>
      </c>
    </row>
    <row r="68" spans="1:4" s="1" customFormat="1" ht="28.2" thickBot="1">
      <c r="A68" s="21" t="s">
        <v>44</v>
      </c>
      <c r="B68" s="22"/>
      <c r="C68" s="22"/>
      <c r="D68" s="33">
        <f>D69</f>
        <v>800</v>
      </c>
    </row>
    <row r="69" spans="1:4" ht="15" thickBot="1">
      <c r="A69" s="8" t="s">
        <v>45</v>
      </c>
      <c r="B69" s="31"/>
      <c r="C69" s="31">
        <v>100</v>
      </c>
      <c r="D69" s="11">
        <f>B69+C69*B$5</f>
        <v>800</v>
      </c>
    </row>
    <row r="70" spans="1:4" s="1" customFormat="1" ht="21" thickBot="1">
      <c r="A70" s="21" t="s">
        <v>60</v>
      </c>
      <c r="B70" s="22"/>
      <c r="C70" s="22"/>
      <c r="D70" s="33">
        <f>D71</f>
        <v>720</v>
      </c>
    </row>
    <row r="71" spans="1:4">
      <c r="A71" s="8" t="s">
        <v>61</v>
      </c>
      <c r="B71" s="31"/>
      <c r="C71" s="31">
        <v>90</v>
      </c>
      <c r="D71" s="11">
        <f>B71+C71*B$5</f>
        <v>720</v>
      </c>
    </row>
    <row r="72" spans="1:4" ht="15" thickBot="1"/>
    <row r="73" spans="1:4" s="1" customFormat="1" ht="21" thickBot="1">
      <c r="A73" s="21" t="s">
        <v>69</v>
      </c>
      <c r="B73" s="22"/>
      <c r="C73" s="22"/>
      <c r="D73" s="33">
        <f>D70+D68+D55+D48+D43+D38+D32+D23+D21+D18+D16</f>
        <v>53504.476000000002</v>
      </c>
    </row>
    <row r="74" spans="1:4" ht="15" thickBot="1"/>
    <row r="75" spans="1:4" s="1" customFormat="1" ht="21" thickBot="1">
      <c r="A75" s="21" t="s">
        <v>71</v>
      </c>
      <c r="B75" s="22"/>
      <c r="C75" s="22"/>
      <c r="D75" s="33">
        <f>D73/B5</f>
        <v>6688.0595000000003</v>
      </c>
    </row>
    <row r="76" spans="1:4" ht="15" thickBot="1"/>
    <row r="77" spans="1:4" s="1" customFormat="1" ht="21" thickBot="1">
      <c r="A77" s="21" t="s">
        <v>72</v>
      </c>
      <c r="B77" s="22"/>
      <c r="C77" s="22"/>
      <c r="D77" s="33">
        <f>D75/12</f>
        <v>557.33829166666669</v>
      </c>
    </row>
    <row r="78" spans="1:4" ht="15" thickBot="1"/>
    <row r="79" spans="1:4" s="1" customFormat="1" ht="21" thickBot="1">
      <c r="A79" s="21" t="s">
        <v>73</v>
      </c>
      <c r="B79" s="22"/>
      <c r="C79" s="22"/>
      <c r="D79" s="33">
        <f>D73/B6</f>
        <v>0.39424433735649972</v>
      </c>
    </row>
  </sheetData>
  <mergeCells count="11">
    <mergeCell ref="B7:C7"/>
    <mergeCell ref="A1:D1"/>
    <mergeCell ref="B3:C3"/>
    <mergeCell ref="B4:C4"/>
    <mergeCell ref="B5:C5"/>
    <mergeCell ref="B6:C6"/>
    <mergeCell ref="B8:C8"/>
    <mergeCell ref="B10:C10"/>
    <mergeCell ref="B11:C11"/>
    <mergeCell ref="B12:C12"/>
    <mergeCell ref="B14:D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588FA07CE7394AA11AC608982F756E" ma:contentTypeVersion="12" ma:contentTypeDescription="Umožňuje vytvoriť nový dokument." ma:contentTypeScope="" ma:versionID="97adfaf5e6c5317c2cd6b671af148e3d">
  <xsd:schema xmlns:xsd="http://www.w3.org/2001/XMLSchema" xmlns:xs="http://www.w3.org/2001/XMLSchema" xmlns:p="http://schemas.microsoft.com/office/2006/metadata/properties" xmlns:ns2="c8541bfb-4358-4357-9600-75eceb527593" xmlns:ns3="d60d7152-b5f5-4fa3-bc2b-343224f0e8db" targetNamespace="http://schemas.microsoft.com/office/2006/metadata/properties" ma:root="true" ma:fieldsID="004a7336dd8224d18534ff26d03185cf" ns2:_="" ns3:_="">
    <xsd:import namespace="c8541bfb-4358-4357-9600-75eceb527593"/>
    <xsd:import namespace="d60d7152-b5f5-4fa3-bc2b-343224f0e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41bfb-4358-4357-9600-75eceb527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d7152-b5f5-4fa3-bc2b-343224f0e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C9F493-7C8E-44DF-9464-2A70F369D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DFD419-4B88-430B-98E3-F2A5922B7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41bfb-4358-4357-9600-75eceb527593"/>
    <ds:schemaRef ds:uri="d60d7152-b5f5-4fa3-bc2b-343224f0e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D84367-0F56-48B3-B9CC-F3356A921753}">
  <ds:schemaRefs>
    <ds:schemaRef ds:uri="http://schemas.microsoft.com/office/infopath/2007/PartnerControls"/>
    <ds:schemaRef ds:uri="http://schemas.microsoft.com/office/2006/metadata/properties"/>
    <ds:schemaRef ds:uri="d60d7152-b5f5-4fa3-bc2b-343224f0e8db"/>
    <ds:schemaRef ds:uri="http://purl.org/dc/terms/"/>
    <ds:schemaRef ds:uri="http://schemas.microsoft.com/office/2006/documentManagement/types"/>
    <ds:schemaRef ds:uri="c8541bfb-4358-4357-9600-75eceb527593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Náklady na vaše</vt:lpstr>
      <vt:lpstr>VZOR ALHAMBRA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Juraj Hrbaty</cp:lastModifiedBy>
  <dcterms:created xsi:type="dcterms:W3CDTF">2019-11-12T12:41:45Z</dcterms:created>
  <dcterms:modified xsi:type="dcterms:W3CDTF">2020-10-20T08:14:44Z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0x010100CC588FA07CE7394AA11AC608982F756E</vt:lpwstr>
  </property>
</Properties>
</file>